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k_000\Dropbox\Personal-Rick\Cycling\Tours\2021 TIT Tour\"/>
    </mc:Choice>
  </mc:AlternateContent>
  <xr:revisionPtr revIDLastSave="0" documentId="13_ncr:1_{2119B4EB-A7C7-4926-967A-0DC7093B61EE}" xr6:coauthVersionLast="46" xr6:coauthVersionMax="46" xr10:uidLastSave="{00000000-0000-0000-0000-000000000000}"/>
  <bookViews>
    <workbookView xWindow="-120" yWindow="-120" windowWidth="29040" windowHeight="15840" xr2:uid="{09F83F27-FB83-6546-AACD-5BD083F4DB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1" l="1"/>
  <c r="J13" i="1"/>
  <c r="K12" i="1"/>
  <c r="J12" i="1"/>
  <c r="F12" i="1"/>
  <c r="F14" i="1" s="1"/>
  <c r="L12" i="1"/>
  <c r="I12" i="1"/>
  <c r="I13" i="1" s="1"/>
  <c r="H12" i="1"/>
  <c r="H13" i="1" s="1"/>
  <c r="N6" i="1"/>
  <c r="N12" i="1" s="1"/>
  <c r="N13" i="1" s="1"/>
  <c r="M6" i="1"/>
  <c r="M12" i="1" s="1"/>
  <c r="M13" i="1" s="1"/>
  <c r="V13" i="1"/>
  <c r="U13" i="1"/>
  <c r="T13" i="1"/>
  <c r="S13" i="1"/>
  <c r="R13" i="1"/>
  <c r="P13" i="1"/>
  <c r="Q13" i="1"/>
  <c r="O13" i="1"/>
</calcChain>
</file>

<file path=xl/sharedStrings.xml><?xml version="1.0" encoding="utf-8"?>
<sst xmlns="http://schemas.openxmlformats.org/spreadsheetml/2006/main" count="59" uniqueCount="50">
  <si>
    <t>From</t>
  </si>
  <si>
    <t>To</t>
  </si>
  <si>
    <t>Day</t>
  </si>
  <si>
    <t>Treviso</t>
  </si>
  <si>
    <t>Fonzaso</t>
  </si>
  <si>
    <t>Climbing (m)</t>
  </si>
  <si>
    <t>Distance (km)</t>
  </si>
  <si>
    <t>Moena</t>
  </si>
  <si>
    <t>Brixen</t>
  </si>
  <si>
    <t xml:space="preserve">Brixen </t>
  </si>
  <si>
    <t>Innsbruke</t>
  </si>
  <si>
    <t>innsbruke</t>
  </si>
  <si>
    <t>Lienz</t>
  </si>
  <si>
    <t>Villach</t>
  </si>
  <si>
    <t>ToGC</t>
  </si>
  <si>
    <t>Dolomites</t>
  </si>
  <si>
    <t>Ave</t>
  </si>
  <si>
    <t>Italian Job</t>
  </si>
  <si>
    <t>8 Day version</t>
  </si>
  <si>
    <t>Raid Pyranean</t>
  </si>
  <si>
    <t>Garmin Connect</t>
  </si>
  <si>
    <t>Goal Time</t>
  </si>
  <si>
    <t>https://www.booking.com/hotel/it/b-b-mezzaluna.en-gb.html?label=gen173nr-1DCAEoggI46AdIM1gEaFCIAQGYAQm4AQfIAQ3YAQPoAQGIAgGoAgO4AvPnt_8FwAIB0gIkMTE5MDBmM2UtZmFjMS00ZTllLWE1NDAtZWQ3MDY2NjNjYTAx2AIE4AIB&amp;sid=448e378bfa134384da088e238414cba2&amp;all_sr_blocks=8971102_134901378_0_1_0&amp;checkin=2021-08-13&amp;checkout=2021-08-14&amp;dest_id=-131327&amp;dest_type=city&amp;group_adults=2&amp;group_children=0&amp;hapos=12&amp;highlighted_blocks=8971102_134901378_0_1_0&amp;hpos=12&amp;no_rooms=1&amp;sr_order=popularity&amp;sr_pri_blocks=8971102_134901378_0_1_0__7069&amp;srepoch=1609430023&amp;srpvid=5fe46fc37fd40002&amp;ucfs=1&amp;from=searchresults;highlight_room=#hotelTmpl</t>
  </si>
  <si>
    <t>https://www.booking.com/hotel/it/antico-albergo-sant-antonio.en-gb.html?label=gen173nr-1DCAEoggI46AdIM1gEaFCIAQGYAQm4AQfIAQ3YAQPoAQGIAgGoAgO4AvPnt_8FwAIB0gIkMTE5MDBmM2UtZmFjMS00ZTllLWE1NDAtZWQ3MDY2NjNjYTAx2AIE4AIB&amp;sid=448e378bfa134384da088e238414cba2&amp;all_sr_blocks=46330201_96211032_0_41_0&amp;checkin=2021-08-14&amp;checkout=2021-08-15&amp;dest_id=-117752&amp;dest_type=city&amp;group_adults=2&amp;group_children=0&amp;hapos=1&amp;highlighted_blocks=46330201_96211032_0_41_0&amp;hpos=1&amp;no_rooms=1&amp;sr_order=popularity&amp;sr_pri_blocks=46330201_96211032_0_41_0__5959&amp;srepoch=1609430132&amp;srpvid=76826ff9031d009a&amp;ucfs=1&amp;from=searchresults;highlight_room=#hotelTmpl</t>
  </si>
  <si>
    <t>Double Room</t>
  </si>
  <si>
    <t>Hotel Example</t>
  </si>
  <si>
    <t>https://www.booking.com/hotel/it/central-moena.en-gb.html?label=gen173nr-1DCAEoggI46AdIM1gEaFCIAQGYAQm4AQfIAQ3YAQPoAQGIAgGoAgO4AvPnt_8FwAIB0gIkMTE5MDBmM2UtZmFjMS00ZTllLWE1NDAtZWQ3MDY2NjNjYTAx2AIE4AIB&amp;sid=448e378bfa134384da088e238414cba2&amp;all_sr_blocks=8572605_88439041_0_33_0&amp;checkin=2021-08-15&amp;checkout=2021-08-16&amp;dest_id=-121874&amp;dest_type=city&amp;group_adults=2&amp;group_children=0&amp;hapos=2&amp;highlighted_blocks=8572605_88439041_0_33_0&amp;hpos=2&amp;no_rooms=1&amp;sr_order=popularity&amp;sr_pri_blocks=8572605_88439041_0_33_0__18413&amp;srepoch=1609430246&amp;srpvid=1c0f7032bbb700f0&amp;ucfs=1&amp;from=searchresults;highlight_room=#hotelTmpl</t>
  </si>
  <si>
    <t>https://www.booking.com/hotel/it/alter-schlachthof.en-gb.html?label=gen173nr-1DCAEoggI46AdIM1gEaFCIAQGYAQm4AQfIAQ3YAQPoAQGIAgGoAgO4AvPnt_8FwAIB0gIkMTE5MDBmM2UtZmFjMS00ZTllLWE1NDAtZWQ3MDY2NjNjYTAx2AIE4AIB&amp;sid=448e378bfa134384da088e238414cba2&amp;all_sr_blocks=214158401_275241916_2_1_0&amp;checkin=2021-08-16&amp;checkout=2021-08-17&amp;dest_id=-112159&amp;dest_type=city&amp;group_adults=2&amp;group_children=0&amp;hapos=1&amp;highlighted_blocks=214158401_275241916_2_1_0&amp;hpos=1&amp;no_rooms=1&amp;sr_order=popularity&amp;sr_pri_blocks=214158401_275241916_2_1_0__14080&amp;srepoch=1609430413&amp;srpvid=c171708684760005&amp;ucfs=1&amp;from=searchresults;highlight_room=#hotelTmpl</t>
  </si>
  <si>
    <t>https://www.booking.com/hotel/at/zach.en-gb.html?label=gen173nr-1DCAEoggI46AdIM1gEaFCIAQGYAQm4AQfIAQ3YAQPoAQGIAgGoAgO4AvPnt_8FwAIB0gIkMTE5MDBmM2UtZmFjMS00ZTllLWE1NDAtZWQ3MDY2NjNjYTAx2AIE4AIB&amp;sid=448e378bfa134384da088e238414cba2&amp;all_sr_blocks=7051915_265876847_0_0_0&amp;checkin=2021-08-17&amp;checkout=2021-08-18&amp;dest_id=-1981445&amp;dest_type=city&amp;group_adults=2&amp;group_children=0&amp;hapos=1&amp;highlighted_blocks=7051915_265876847_0_0_0&amp;hpos=1&amp;no_rooms=1&amp;sr_order=popularity&amp;sr_pri_blocks=7051915_265876847_0_0_0__9809&amp;srepoch=1609430493&amp;srpvid=0f5770aee01c010a&amp;ucfs=1&amp;from=searchresults;highlight_room=#hotelTmpl</t>
  </si>
  <si>
    <t>https://www.booking.com/hotel/at/roomie.en-gb.html?label=gen173nr-1DCAEoggI46AdIM1gEaFCIAQGYAQm4AQfIAQ3YAQPoAQGIAgGoAgO4AvPnt_8FwAIB0gIkMTE5MDBmM2UtZmFjMS00ZTllLWE1NDAtZWQ3MDY2NjNjYTAx2AIE4AIB&amp;sid=448e378bfa134384da088e238414cba2&amp;all_sr_blocks=579871410_278186865_0_1_0%2C579871410_278186865_0_1_0&amp;checkin=2021-08-18&amp;checkout=2021-08-19&amp;dest_id=-1982333&amp;dest_type=city&amp;group_adults=2&amp;group_children=0&amp;hapos=1&amp;highlighted_blocks=579871410_278186865_0_1_0%2C579871410_278186865_0_1_0&amp;hpos=1&amp;no_rooms=1&amp;sr_order=popularity&amp;sr_pri_blocks=579871410_278186865_0_1_0__3979%2C579871410_278186865_0_1_0__3979&amp;srepoch=1609430769&amp;srpvid=504071386e2b0020&amp;ucfs=1&amp;from=searchresults;highlight_room=#hotelTmpl</t>
  </si>
  <si>
    <t>https://www.booking.com/hotel/at/falken-horst-lienz-lienz12345678.en-gb.html?label=gen173nr-1DCAEoggI46AdIM1gEaFCIAQGYAQm4AQfIAQ3YAQPoAQGIAgGoAgO4AvPnt_8FwAIB0gIkMTE5MDBmM2UtZmFjMS00ZTllLWE1NDAtZWQ3MDY2NjNjYTAx2AIE4AIB&amp;sid=448e378bfa134384da088e238414cba2&amp;all_sr_blocks=285882802_146944488_2_2_0&amp;checkin=2021-08-19&amp;checkout=2021-08-20&amp;dest_id=-1984216&amp;dest_type=city&amp;group_adults=2&amp;group_children=0&amp;hapos=7&amp;highlighted_blocks=285882802_146944488_2_2_0&amp;hpos=7&amp;no_rooms=1&amp;sr_order=popularity&amp;sr_pri_blocks=285882802_146944488_2_2_0__9800&amp;srepoch=1609430833&amp;srpvid=c85671573e710034&amp;ucfs=1&amp;from=searchresults;highlight_room=#hotelTmpl</t>
  </si>
  <si>
    <t>https://www.booking.com/hotel/at/pension-ferienwohungen-zollner-villach2.en-gb.html?label=gen173nr-1DCAEoggI46AdIM1gEaFCIAQGYAQm4AQfIAQ3YAQPoAQGIAgGoAgO4AvPnt_8FwAIB0gIkMTE5MDBmM2UtZmFjMS00ZTllLWE1NDAtZWQ3MDY2NjNjYTAx2AIE4AIB&amp;sid=448e378bfa134384da088e238414cba2&amp;all_sr_blocks=169670001_110688857_0_1_0&amp;checkin=2021-08-20&amp;checkout=2021-08-21&amp;dest_id=-1994484&amp;dest_type=city&amp;group_adults=2&amp;group_children=0&amp;hapos=8&amp;highlighted_blocks=169670001_110688857_0_1_0&amp;hpos=8&amp;no_rooms=1&amp;sr_order=popularity&amp;sr_pri_blocks=169670001_110688857_0_1_0__10244&amp;srepoch=1609430974&amp;srpvid=e66e719ed4ee00ff&amp;ucfs=1&amp;from=searchresults;highlight_room=#hotelTmpl</t>
  </si>
  <si>
    <t>https://www.booking.com/hotel/it/president-udine.en-gb.html?label=gen173nr-1DCAEoggI46AdIM1gEaFCIAQGYAQm4AQfIAQ3YAQPoAQGIAgGoAgO4AvPnt_8FwAIB0gIkMTE5MDBmM2UtZmFjMS00ZTllLWE1NDAtZWQ3MDY2NjNjYTAx2AIE4AIB&amp;sid=448e378bfa134384da088e238414cba2&amp;all_sr_blocks=4567808_218133333_0_0_0&amp;checkin=2021-08-21&amp;checkout=2021-08-22&amp;dest_id=-131482&amp;dest_type=city&amp;group_adults=2&amp;group_children=0&amp;hapos=2&amp;highlighted_blocks=4567808_218133333_0_0_0&amp;hpos=2&amp;no_rooms=1&amp;sr_order=popularity&amp;sr_pri_blocks=4567808_218133333_0_0_0__6400&amp;srepoch=1609431160&amp;srpvid=d7ea71fbabcb00ef&amp;ucfs=1&amp;from=searchresults;highlight_room=&amp;tpi_r=2#hotelTmpl</t>
  </si>
  <si>
    <t>per person</t>
  </si>
  <si>
    <t>continency</t>
  </si>
  <si>
    <t>https://connect.garmin.com/modern/course/47854163</t>
  </si>
  <si>
    <t>https://connect.garmin.com/modern/course/47854998</t>
  </si>
  <si>
    <t>https://connect.garmin.com/modern/course/47857168</t>
  </si>
  <si>
    <t>https://connect.garmin.com/modern/course/47857622</t>
  </si>
  <si>
    <t>https://connect.garmin.com/modern/course/47858016</t>
  </si>
  <si>
    <t>https://connect.garmin.com/modern/course/47858605</t>
  </si>
  <si>
    <t>https://connect.garmin.com/modern/course/47859074</t>
  </si>
  <si>
    <t>https://connect.garmin.com/modern/course/47859980</t>
  </si>
  <si>
    <t>https://connect.garmin.com/modern/course/47860963</t>
  </si>
  <si>
    <t>Udine</t>
  </si>
  <si>
    <t>Kitzbuhle</t>
  </si>
  <si>
    <t>Kizsbuhle</t>
  </si>
  <si>
    <t>https://connect.garmin.com/modern/course/49838557</t>
  </si>
  <si>
    <t>RP est.(m)</t>
  </si>
  <si>
    <t>RideWithGPS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</si>
</sst>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_);[Red]\(&quot;£&quot;#,##0\)"/>
    <numFmt numFmtId="165" formatCode="hh:mm:ss;@"/>
    <numFmt numFmtId="166" formatCode="&quot;£&quot;#,##0.0_);[Red]\(&quot;£&quot;#,##0.0\)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1" fontId="0" fillId="0" borderId="3" xfId="0" applyNumberFormat="1" applyBorder="1"/>
    <xf numFmtId="1" fontId="0" fillId="0" borderId="4" xfId="0" applyNumberFormat="1" applyBorder="1"/>
    <xf numFmtId="0" fontId="0" fillId="2" borderId="0" xfId="0" applyFill="1"/>
    <xf numFmtId="1" fontId="0" fillId="2" borderId="0" xfId="0" applyNumberFormat="1" applyFill="1"/>
    <xf numFmtId="0" fontId="0" fillId="3" borderId="0" xfId="0" applyFill="1"/>
    <xf numFmtId="1" fontId="0" fillId="3" borderId="0" xfId="0" applyNumberFormat="1" applyFill="1"/>
    <xf numFmtId="0" fontId="1" fillId="3" borderId="0" xfId="0" applyFont="1" applyFill="1"/>
    <xf numFmtId="0" fontId="1" fillId="0" borderId="1" xfId="0" applyFont="1" applyBorder="1"/>
    <xf numFmtId="0" fontId="1" fillId="0" borderId="2" xfId="0" applyFont="1" applyBorder="1"/>
    <xf numFmtId="0" fontId="1" fillId="0" borderId="1" xfId="0" applyFont="1" applyFill="1" applyBorder="1"/>
    <xf numFmtId="0" fontId="1" fillId="0" borderId="2" xfId="0" applyFont="1" applyFill="1" applyBorder="1"/>
    <xf numFmtId="0" fontId="0" fillId="0" borderId="3" xfId="0" applyBorder="1"/>
    <xf numFmtId="0" fontId="0" fillId="0" borderId="4" xfId="0" applyBorder="1"/>
    <xf numFmtId="165" fontId="0" fillId="2" borderId="0" xfId="0" applyNumberFormat="1" applyFill="1"/>
    <xf numFmtId="165" fontId="1" fillId="2" borderId="0" xfId="0" applyNumberFormat="1" applyFont="1" applyFill="1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166" fontId="0" fillId="0" borderId="0" xfId="0" applyNumberFormat="1"/>
    <xf numFmtId="164" fontId="2" fillId="0" borderId="0" xfId="1" applyNumberFormat="1"/>
    <xf numFmtId="16" fontId="0" fillId="0" borderId="0" xfId="0" applyNumberFormat="1"/>
    <xf numFmtId="0" fontId="0" fillId="3" borderId="0" xfId="0" applyFill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" borderId="0" xfId="0" applyFill="1"/>
    <xf numFmtId="0" fontId="0" fillId="5" borderId="0" xfId="0" applyFill="1"/>
    <xf numFmtId="0" fontId="0" fillId="0" borderId="5" xfId="0" applyBorder="1"/>
    <xf numFmtId="0" fontId="0" fillId="0" borderId="7" xfId="0" applyBorder="1"/>
    <xf numFmtId="1" fontId="0" fillId="2" borderId="7" xfId="0" applyNumberFormat="1" applyFill="1" applyBorder="1"/>
    <xf numFmtId="1" fontId="0" fillId="4" borderId="7" xfId="0" applyNumberFormat="1" applyFill="1" applyBorder="1"/>
    <xf numFmtId="1" fontId="0" fillId="5" borderId="6" xfId="0" applyNumberFormat="1" applyFill="1" applyBorder="1"/>
    <xf numFmtId="0" fontId="1" fillId="2" borderId="5" xfId="0" applyFont="1" applyFill="1" applyBorder="1"/>
    <xf numFmtId="0" fontId="1" fillId="2" borderId="7" xfId="0" applyFont="1" applyFill="1" applyBorder="1"/>
    <xf numFmtId="0" fontId="1" fillId="4" borderId="7" xfId="0" applyFont="1" applyFill="1" applyBorder="1"/>
    <xf numFmtId="0" fontId="1" fillId="5" borderId="6" xfId="0" applyFont="1" applyFill="1" applyBorder="1"/>
    <xf numFmtId="0" fontId="3" fillId="6" borderId="0" xfId="0" applyFont="1" applyFill="1"/>
    <xf numFmtId="164" fontId="3" fillId="6" borderId="0" xfId="0" applyNumberFormat="1" applyFont="1" applyFill="1"/>
    <xf numFmtId="0" fontId="3" fillId="6" borderId="0" xfId="0" applyFont="1" applyFill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nect.garmin.com/modern/course/47860963" TargetMode="External"/><Relationship Id="rId3" Type="http://schemas.openxmlformats.org/officeDocument/2006/relationships/hyperlink" Target="https://connect.garmin.com/modern/course/47854163" TargetMode="External"/><Relationship Id="rId7" Type="http://schemas.openxmlformats.org/officeDocument/2006/relationships/hyperlink" Target="https://connect.garmin.com/modern/course/47859074" TargetMode="External"/><Relationship Id="rId2" Type="http://schemas.openxmlformats.org/officeDocument/2006/relationships/hyperlink" Target="https://connect.garmin.com/modern/course/47854998" TargetMode="External"/><Relationship Id="rId1" Type="http://schemas.openxmlformats.org/officeDocument/2006/relationships/hyperlink" Target="https://connect.garmin.com/modern/course/47858016" TargetMode="External"/><Relationship Id="rId6" Type="http://schemas.openxmlformats.org/officeDocument/2006/relationships/hyperlink" Target="https://connect.garmin.com/modern/course/47858605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connect.garmin.com/modern/course/47857622" TargetMode="External"/><Relationship Id="rId10" Type="http://schemas.openxmlformats.org/officeDocument/2006/relationships/hyperlink" Target="https://connect.garmin.com/modern/course/49838557" TargetMode="External"/><Relationship Id="rId4" Type="http://schemas.openxmlformats.org/officeDocument/2006/relationships/hyperlink" Target="https://connect.garmin.com/modern/course/47857168" TargetMode="External"/><Relationship Id="rId9" Type="http://schemas.openxmlformats.org/officeDocument/2006/relationships/hyperlink" Target="https://connect.garmin.com/modern/course/478599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B2E2F-7B70-B748-AF7A-58D42F44A483}">
  <dimension ref="A1:V16"/>
  <sheetViews>
    <sheetView tabSelected="1" zoomScaleNormal="100" workbookViewId="0">
      <selection activeCell="O25" sqref="O25"/>
    </sheetView>
  </sheetViews>
  <sheetFormatPr defaultColWidth="11" defaultRowHeight="15.75" x14ac:dyDescent="0.25"/>
  <cols>
    <col min="1" max="1" width="11.25" customWidth="1"/>
    <col min="2" max="2" width="12.25" customWidth="1"/>
    <col min="3" max="3" width="6.375" customWidth="1"/>
    <col min="4" max="4" width="0" hidden="1" customWidth="1"/>
    <col min="5" max="5" width="14.25" hidden="1" customWidth="1"/>
    <col min="6" max="6" width="13.625" hidden="1" customWidth="1"/>
    <col min="7" max="7" width="21.75" hidden="1" customWidth="1"/>
    <col min="8" max="8" width="13.75" customWidth="1"/>
    <col min="9" max="9" width="13.875" customWidth="1"/>
    <col min="10" max="10" width="13.625" customWidth="1"/>
    <col min="11" max="11" width="13" customWidth="1"/>
    <col min="12" max="12" width="9.375" customWidth="1"/>
    <col min="13" max="14" width="11.875" customWidth="1"/>
    <col min="21" max="21" width="13.25" customWidth="1"/>
  </cols>
  <sheetData>
    <row r="1" spans="1:22" ht="16.5" thickBot="1" x14ac:dyDescent="0.3">
      <c r="E1" t="s">
        <v>25</v>
      </c>
      <c r="F1" t="s">
        <v>24</v>
      </c>
      <c r="H1" s="26" t="s">
        <v>20</v>
      </c>
      <c r="I1" s="26"/>
      <c r="J1" s="26"/>
      <c r="K1" s="26"/>
      <c r="L1" s="26"/>
      <c r="M1" s="26"/>
      <c r="N1" s="26"/>
    </row>
    <row r="2" spans="1:22" s="38" customFormat="1" ht="16.5" thickBot="1" x14ac:dyDescent="0.3">
      <c r="A2" s="38" t="s">
        <v>0</v>
      </c>
      <c r="B2" s="38" t="s">
        <v>1</v>
      </c>
      <c r="C2" s="38" t="s">
        <v>2</v>
      </c>
      <c r="E2" s="38" t="s">
        <v>22</v>
      </c>
      <c r="F2" s="39">
        <v>80</v>
      </c>
      <c r="G2" s="39"/>
      <c r="H2" s="38" t="s">
        <v>6</v>
      </c>
      <c r="I2" s="38" t="s">
        <v>5</v>
      </c>
      <c r="J2" s="38" t="s">
        <v>48</v>
      </c>
      <c r="K2" s="38" t="s">
        <v>49</v>
      </c>
      <c r="L2" s="38" t="s">
        <v>21</v>
      </c>
      <c r="M2" s="40" t="s">
        <v>18</v>
      </c>
      <c r="N2" s="41"/>
      <c r="O2" s="42" t="s">
        <v>14</v>
      </c>
      <c r="P2" s="43"/>
      <c r="Q2" s="42" t="s">
        <v>15</v>
      </c>
      <c r="R2" s="43"/>
      <c r="S2" s="42" t="s">
        <v>17</v>
      </c>
      <c r="T2" s="43"/>
      <c r="U2" s="42" t="s">
        <v>19</v>
      </c>
      <c r="V2" s="43"/>
    </row>
    <row r="3" spans="1:22" x14ac:dyDescent="0.25">
      <c r="A3" t="s">
        <v>3</v>
      </c>
      <c r="B3" t="s">
        <v>4</v>
      </c>
      <c r="C3">
        <v>1</v>
      </c>
      <c r="D3" s="18">
        <v>44422</v>
      </c>
      <c r="E3" s="18" t="s">
        <v>23</v>
      </c>
      <c r="F3" s="19">
        <v>85</v>
      </c>
      <c r="G3" s="22" t="s">
        <v>35</v>
      </c>
      <c r="H3" s="5">
        <v>104.54</v>
      </c>
      <c r="I3" s="5">
        <v>2322</v>
      </c>
      <c r="J3" s="27">
        <v>2200</v>
      </c>
      <c r="K3" s="28">
        <v>2135</v>
      </c>
      <c r="L3" s="16">
        <v>0.18124999999999999</v>
      </c>
      <c r="M3" s="7">
        <v>104.54</v>
      </c>
      <c r="N3" s="7">
        <v>2322</v>
      </c>
      <c r="O3" s="1"/>
      <c r="P3" s="2"/>
      <c r="Q3" s="1"/>
      <c r="R3" s="2"/>
      <c r="S3" s="1"/>
      <c r="T3" s="2"/>
      <c r="U3" s="1"/>
      <c r="V3" s="2"/>
    </row>
    <row r="4" spans="1:22" x14ac:dyDescent="0.25">
      <c r="A4" t="s">
        <v>4</v>
      </c>
      <c r="B4" t="s">
        <v>7</v>
      </c>
      <c r="C4">
        <v>2</v>
      </c>
      <c r="D4" s="18">
        <v>44423</v>
      </c>
      <c r="E4" s="18" t="s">
        <v>26</v>
      </c>
      <c r="F4" s="19">
        <v>175</v>
      </c>
      <c r="G4" s="22" t="s">
        <v>36</v>
      </c>
      <c r="H4" s="5">
        <v>76.7</v>
      </c>
      <c r="I4" s="5">
        <v>3634</v>
      </c>
      <c r="J4" s="27">
        <v>2200</v>
      </c>
      <c r="K4" s="28">
        <v>2490</v>
      </c>
      <c r="L4" s="16">
        <v>0.15277777777777776</v>
      </c>
      <c r="M4" s="7">
        <v>76.7</v>
      </c>
      <c r="N4" s="7">
        <v>3634</v>
      </c>
      <c r="O4" s="1"/>
      <c r="P4" s="2"/>
      <c r="Q4" s="1"/>
      <c r="R4" s="2"/>
      <c r="S4" s="1"/>
      <c r="T4" s="2"/>
      <c r="U4" s="1"/>
      <c r="V4" s="2"/>
    </row>
    <row r="5" spans="1:22" x14ac:dyDescent="0.25">
      <c r="A5" t="s">
        <v>7</v>
      </c>
      <c r="B5" t="s">
        <v>8</v>
      </c>
      <c r="C5">
        <v>3</v>
      </c>
      <c r="D5" s="18">
        <v>44424</v>
      </c>
      <c r="E5" s="18" t="s">
        <v>27</v>
      </c>
      <c r="F5" s="19">
        <v>150</v>
      </c>
      <c r="G5" s="22" t="s">
        <v>37</v>
      </c>
      <c r="H5" s="5">
        <v>78.7</v>
      </c>
      <c r="I5" s="5">
        <v>2216</v>
      </c>
      <c r="J5" s="27">
        <v>1400</v>
      </c>
      <c r="K5" s="28">
        <v>1312</v>
      </c>
      <c r="L5" s="16">
        <v>0.14861111111111111</v>
      </c>
      <c r="M5" s="7">
        <v>78.7</v>
      </c>
      <c r="N5" s="7">
        <v>2216</v>
      </c>
      <c r="O5" s="1"/>
      <c r="P5" s="2"/>
      <c r="Q5" s="1"/>
      <c r="R5" s="2"/>
      <c r="S5" s="1"/>
      <c r="T5" s="2"/>
      <c r="U5" s="1"/>
      <c r="V5" s="2"/>
    </row>
    <row r="6" spans="1:22" x14ac:dyDescent="0.25">
      <c r="A6" t="s">
        <v>9</v>
      </c>
      <c r="B6" t="s">
        <v>10</v>
      </c>
      <c r="C6">
        <v>4</v>
      </c>
      <c r="D6" s="18">
        <v>44425</v>
      </c>
      <c r="E6" s="18" t="s">
        <v>28</v>
      </c>
      <c r="F6" s="19">
        <v>105</v>
      </c>
      <c r="G6" s="22" t="s">
        <v>38</v>
      </c>
      <c r="H6" s="5">
        <v>89.83</v>
      </c>
      <c r="I6" s="5">
        <v>2296</v>
      </c>
      <c r="J6" s="27">
        <v>1500</v>
      </c>
      <c r="K6" s="28">
        <v>1295</v>
      </c>
      <c r="L6" s="16">
        <v>0.17777777777777778</v>
      </c>
      <c r="M6" s="24">
        <f>H6+H7</f>
        <v>185.35</v>
      </c>
      <c r="N6" s="25">
        <f>I6+I7</f>
        <v>3564</v>
      </c>
      <c r="O6" s="1"/>
      <c r="P6" s="2"/>
      <c r="Q6" s="1"/>
      <c r="R6" s="2"/>
      <c r="S6" s="1"/>
      <c r="T6" s="2"/>
      <c r="U6" s="1"/>
      <c r="V6" s="2"/>
    </row>
    <row r="7" spans="1:22" x14ac:dyDescent="0.25">
      <c r="A7" t="s">
        <v>11</v>
      </c>
      <c r="B7" t="s">
        <v>46</v>
      </c>
      <c r="C7">
        <v>5</v>
      </c>
      <c r="D7" s="18">
        <v>44426</v>
      </c>
      <c r="E7" s="18" t="s">
        <v>29</v>
      </c>
      <c r="F7" s="19">
        <v>80</v>
      </c>
      <c r="G7" s="22" t="s">
        <v>39</v>
      </c>
      <c r="H7" s="5">
        <v>95.52</v>
      </c>
      <c r="I7" s="5">
        <v>1268</v>
      </c>
      <c r="J7" s="27">
        <v>1000</v>
      </c>
      <c r="K7" s="28">
        <v>886</v>
      </c>
      <c r="L7" s="16">
        <v>0.18958333333333333</v>
      </c>
      <c r="M7" s="24"/>
      <c r="N7" s="25"/>
      <c r="O7" s="1"/>
      <c r="P7" s="2"/>
      <c r="Q7" s="1"/>
      <c r="R7" s="2"/>
      <c r="S7" s="1"/>
      <c r="T7" s="2"/>
      <c r="U7" s="1"/>
      <c r="V7" s="2"/>
    </row>
    <row r="8" spans="1:22" x14ac:dyDescent="0.25">
      <c r="A8" t="s">
        <v>45</v>
      </c>
      <c r="B8" t="s">
        <v>12</v>
      </c>
      <c r="C8">
        <v>6</v>
      </c>
      <c r="D8" s="18">
        <v>44427</v>
      </c>
      <c r="E8" s="18" t="s">
        <v>30</v>
      </c>
      <c r="F8" s="19">
        <v>95</v>
      </c>
      <c r="G8" s="22" t="s">
        <v>40</v>
      </c>
      <c r="H8" s="5">
        <v>144.4</v>
      </c>
      <c r="I8" s="5">
        <v>3944</v>
      </c>
      <c r="J8" s="27">
        <v>3000</v>
      </c>
      <c r="K8" s="28">
        <v>3174</v>
      </c>
      <c r="L8" s="16">
        <v>0.28680555555555554</v>
      </c>
      <c r="M8" s="7">
        <v>144.4</v>
      </c>
      <c r="N8" s="7">
        <v>3944</v>
      </c>
      <c r="O8" s="1"/>
      <c r="P8" s="2"/>
      <c r="Q8" s="1"/>
      <c r="R8" s="2"/>
      <c r="S8" s="1"/>
      <c r="T8" s="2"/>
      <c r="U8" s="1"/>
      <c r="V8" s="2"/>
    </row>
    <row r="9" spans="1:22" x14ac:dyDescent="0.25">
      <c r="A9" t="s">
        <v>12</v>
      </c>
      <c r="B9" t="s">
        <v>13</v>
      </c>
      <c r="C9">
        <v>7</v>
      </c>
      <c r="D9" s="18">
        <v>44428</v>
      </c>
      <c r="E9" s="18" t="s">
        <v>31</v>
      </c>
      <c r="F9" s="19">
        <v>110</v>
      </c>
      <c r="G9" s="22" t="s">
        <v>41</v>
      </c>
      <c r="H9" s="5">
        <v>111.45</v>
      </c>
      <c r="I9" s="5">
        <v>2066</v>
      </c>
      <c r="J9" s="27">
        <v>1500</v>
      </c>
      <c r="K9" s="28">
        <v>1363</v>
      </c>
      <c r="L9" s="16">
        <v>0.22083333333333333</v>
      </c>
      <c r="M9" s="7">
        <v>111.45</v>
      </c>
      <c r="N9" s="7">
        <v>2066</v>
      </c>
      <c r="O9" s="1"/>
      <c r="P9" s="2"/>
      <c r="Q9" s="1"/>
      <c r="R9" s="2"/>
      <c r="S9" s="1"/>
      <c r="T9" s="2"/>
      <c r="U9" s="1"/>
      <c r="V9" s="2"/>
    </row>
    <row r="10" spans="1:22" x14ac:dyDescent="0.25">
      <c r="A10" t="s">
        <v>13</v>
      </c>
      <c r="B10" t="s">
        <v>44</v>
      </c>
      <c r="C10">
        <v>8</v>
      </c>
      <c r="D10" s="18">
        <v>44429</v>
      </c>
      <c r="E10" s="18" t="s">
        <v>32</v>
      </c>
      <c r="F10" s="19">
        <v>70</v>
      </c>
      <c r="G10" s="22" t="s">
        <v>42</v>
      </c>
      <c r="H10" s="5">
        <v>125.08</v>
      </c>
      <c r="I10" s="5">
        <v>2576</v>
      </c>
      <c r="J10" s="27">
        <v>1500</v>
      </c>
      <c r="K10" s="28">
        <v>1496</v>
      </c>
      <c r="L10" s="16">
        <v>0.26041666666666669</v>
      </c>
      <c r="M10" s="7">
        <v>125.08</v>
      </c>
      <c r="N10" s="7">
        <v>2576</v>
      </c>
      <c r="O10" s="1"/>
      <c r="P10" s="2"/>
      <c r="Q10" s="1"/>
      <c r="R10" s="2"/>
      <c r="S10" s="1"/>
      <c r="T10" s="2"/>
      <c r="U10" s="1"/>
      <c r="V10" s="2"/>
    </row>
    <row r="11" spans="1:22" ht="16.5" thickBot="1" x14ac:dyDescent="0.3">
      <c r="A11" t="s">
        <v>44</v>
      </c>
      <c r="B11" t="s">
        <v>3</v>
      </c>
      <c r="C11">
        <v>9</v>
      </c>
      <c r="D11" s="18">
        <v>44430</v>
      </c>
      <c r="E11" t="s">
        <v>22</v>
      </c>
      <c r="F11" s="19">
        <v>80</v>
      </c>
      <c r="G11" s="22" t="s">
        <v>43</v>
      </c>
      <c r="H11" s="5">
        <v>117.82</v>
      </c>
      <c r="I11" s="5">
        <v>326</v>
      </c>
      <c r="J11" s="27">
        <v>500</v>
      </c>
      <c r="K11" s="28">
        <v>415</v>
      </c>
      <c r="L11" s="16">
        <v>0.17500000000000002</v>
      </c>
      <c r="M11" s="7">
        <v>117.82</v>
      </c>
      <c r="N11" s="7">
        <v>326</v>
      </c>
      <c r="O11" s="1">
        <v>7</v>
      </c>
      <c r="P11" s="2"/>
      <c r="Q11" s="1">
        <v>6</v>
      </c>
      <c r="R11" s="2"/>
      <c r="S11" s="1">
        <v>7</v>
      </c>
      <c r="T11" s="2"/>
      <c r="U11" s="1">
        <v>5</v>
      </c>
      <c r="V11" s="2"/>
    </row>
    <row r="12" spans="1:22" ht="16.5" thickBot="1" x14ac:dyDescent="0.3">
      <c r="E12" s="18" t="s">
        <v>34</v>
      </c>
      <c r="F12" s="21">
        <f>SUM(F2:F11)*0.2</f>
        <v>206</v>
      </c>
      <c r="G12" s="21"/>
      <c r="H12" s="34">
        <f t="shared" ref="H12:N12" si="0">SUM(H3:H11)</f>
        <v>944.04</v>
      </c>
      <c r="I12" s="35">
        <f t="shared" si="0"/>
        <v>20648</v>
      </c>
      <c r="J12" s="36">
        <f t="shared" ref="J12:K12" si="1">SUM(J3:J11)</f>
        <v>14800</v>
      </c>
      <c r="K12" s="37">
        <f t="shared" si="1"/>
        <v>14566</v>
      </c>
      <c r="L12" s="17">
        <f t="shared" si="0"/>
        <v>1.7930555555555556</v>
      </c>
      <c r="M12" s="9">
        <f t="shared" si="0"/>
        <v>944.04</v>
      </c>
      <c r="N12" s="9">
        <f t="shared" si="0"/>
        <v>20648</v>
      </c>
      <c r="O12" s="10">
        <v>910</v>
      </c>
      <c r="P12" s="11">
        <v>22242</v>
      </c>
      <c r="Q12" s="10">
        <v>845</v>
      </c>
      <c r="R12" s="11">
        <v>19274</v>
      </c>
      <c r="S12" s="10">
        <v>1001</v>
      </c>
      <c r="T12" s="11">
        <v>14277</v>
      </c>
      <c r="U12" s="12">
        <v>720</v>
      </c>
      <c r="V12" s="13">
        <v>11000</v>
      </c>
    </row>
    <row r="13" spans="1:22" ht="16.5" thickBot="1" x14ac:dyDescent="0.3">
      <c r="C13" s="29" t="s">
        <v>16</v>
      </c>
      <c r="D13" s="30"/>
      <c r="E13" s="30"/>
      <c r="F13" s="30"/>
      <c r="G13" s="30"/>
      <c r="H13" s="31">
        <f>H12/C11</f>
        <v>104.89333333333333</v>
      </c>
      <c r="I13" s="31">
        <f>I12/C11</f>
        <v>2294.2222222222222</v>
      </c>
      <c r="J13" s="32">
        <f>J12/C11</f>
        <v>1644.4444444444443</v>
      </c>
      <c r="K13" s="33">
        <f>K12/C11</f>
        <v>1618.4444444444443</v>
      </c>
      <c r="L13" s="6"/>
      <c r="M13" s="8">
        <f>M12/C10</f>
        <v>118.005</v>
      </c>
      <c r="N13" s="8">
        <f>N12/C10</f>
        <v>2581</v>
      </c>
      <c r="O13" s="3">
        <f>O12/O11</f>
        <v>130</v>
      </c>
      <c r="P13" s="4">
        <f>P12/O11</f>
        <v>3177.4285714285716</v>
      </c>
      <c r="Q13" s="3">
        <f>Q12/Q11</f>
        <v>140.83333333333334</v>
      </c>
      <c r="R13" s="4">
        <f>R12/Q11</f>
        <v>3212.3333333333335</v>
      </c>
      <c r="S13" s="3">
        <f>S12/S11</f>
        <v>143</v>
      </c>
      <c r="T13" s="4">
        <f>T12/S11</f>
        <v>2039.5714285714287</v>
      </c>
      <c r="U13" s="14">
        <f>U12/U11</f>
        <v>144</v>
      </c>
      <c r="V13" s="15">
        <f>V12/U11</f>
        <v>2200</v>
      </c>
    </row>
    <row r="14" spans="1:22" x14ac:dyDescent="0.25">
      <c r="E14" s="20" t="s">
        <v>33</v>
      </c>
      <c r="F14" s="19">
        <f>SUM(F2:F13)/2</f>
        <v>618</v>
      </c>
    </row>
    <row r="16" spans="1:22" x14ac:dyDescent="0.25">
      <c r="A16" t="s">
        <v>3</v>
      </c>
      <c r="B16" t="s">
        <v>3</v>
      </c>
      <c r="C16" s="23">
        <v>44440</v>
      </c>
      <c r="G16" s="22" t="s">
        <v>47</v>
      </c>
    </row>
  </sheetData>
  <mergeCells count="8">
    <mergeCell ref="M2:N2"/>
    <mergeCell ref="M6:M7"/>
    <mergeCell ref="N6:N7"/>
    <mergeCell ref="H1:N1"/>
    <mergeCell ref="U2:V2"/>
    <mergeCell ref="O2:P2"/>
    <mergeCell ref="Q2:R2"/>
    <mergeCell ref="S2:T2"/>
  </mergeCells>
  <hyperlinks>
    <hyperlink ref="G7" r:id="rId1" xr:uid="{1EC5B3E7-7A25-6E40-BA2C-5FC04CE34D9C}"/>
    <hyperlink ref="G4" r:id="rId2" xr:uid="{C038BE9D-F5C0-6742-A08C-E2CF60B85D06}"/>
    <hyperlink ref="G3" r:id="rId3" xr:uid="{E1DE44A4-313C-454D-A0A0-882EA4B4D9C1}"/>
    <hyperlink ref="G5" r:id="rId4" xr:uid="{77494219-FF84-514A-B4B5-B89A5CC397AD}"/>
    <hyperlink ref="G6" r:id="rId5" xr:uid="{CE8E511C-A3A2-F040-A6AE-E0F514E47174}"/>
    <hyperlink ref="G8" r:id="rId6" xr:uid="{7E04A2B8-61B4-5640-A9B4-26C95B789012}"/>
    <hyperlink ref="G9" r:id="rId7" xr:uid="{1427BB37-D8E5-AD4B-87C5-00457EC59D39}"/>
    <hyperlink ref="G11" r:id="rId8" xr:uid="{8FFC5291-EAB1-4D4A-8808-F1FB8A0E3FB3}"/>
    <hyperlink ref="G10" r:id="rId9" xr:uid="{7915D095-DD8B-F94C-B3C6-FE3FC0750AE3}"/>
    <hyperlink ref="G16" r:id="rId10" xr:uid="{D1EFFF7D-D61E-44D9-AEBF-BEF70DB25BFF}"/>
  </hyperlinks>
  <pageMargins left="0.7" right="0.7" top="0.75" bottom="0.75" header="0.3" footer="0.3"/>
  <pageSetup paperSize="9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Hamish Calder</dc:creator>
  <cp:lastModifiedBy>rick_000</cp:lastModifiedBy>
  <dcterms:created xsi:type="dcterms:W3CDTF">2020-12-28T17:58:27Z</dcterms:created>
  <dcterms:modified xsi:type="dcterms:W3CDTF">2021-02-10T15:42:46Z</dcterms:modified>
</cp:coreProperties>
</file>